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MEMÓRIA DESONERADA" sheetId="1" r:id="rId1"/>
    <sheet name="RESUMIDA" sheetId="2" r:id="rId2"/>
    <sheet name="PLANILHA FINAL" sheetId="3" r:id="rId3"/>
    <sheet name="CRONOGRAMA  " sheetId="4" r:id="rId4"/>
  </sheets>
  <externalReferences>
    <externalReference r:id="rId7"/>
  </externalReferences>
  <definedNames>
    <definedName name="EXTRACT" localSheetId="3">'CRONOGRAMA  '!#REF!</definedName>
    <definedName name="_xlnm.Print_Area" localSheetId="3">'CRONOGRAMA  '!$A$1:$U$17</definedName>
    <definedName name="_xlnm.Print_Area" localSheetId="0">'MEMÓRIA DESONERADA'!$A$1:$G$24</definedName>
    <definedName name="_xlnm.Print_Area" localSheetId="2">'PLANILHA FINAL'!$A$1:$H$15</definedName>
    <definedName name="_xlnm.Print_Area" localSheetId="1">'RESUMIDA'!$A$1:$G$15</definedName>
    <definedName name="BDI" localSheetId="3">#REF!</definedName>
    <definedName name="BDI" localSheetId="2">#REF!</definedName>
    <definedName name="BDI">#REF!</definedName>
    <definedName name="CRITERIA" localSheetId="3">'CRONOGRAMA  '!#REF!</definedName>
    <definedName name="_xlnm.Print_Titles" localSheetId="3">'CRONOGRAMA  '!$1:$9</definedName>
  </definedNames>
  <calcPr fullCalcOnLoad="1"/>
</workbook>
</file>

<file path=xl/sharedStrings.xml><?xml version="1.0" encoding="utf-8"?>
<sst xmlns="http://schemas.openxmlformats.org/spreadsheetml/2006/main" count="153" uniqueCount="67">
  <si>
    <t>H</t>
  </si>
  <si>
    <t>UN</t>
  </si>
  <si>
    <t>1.1</t>
  </si>
  <si>
    <t>ITEM</t>
  </si>
  <si>
    <t>CÓDIGO</t>
  </si>
  <si>
    <t>DISCRIMINAÇÃO</t>
  </si>
  <si>
    <t>QUANT.</t>
  </si>
  <si>
    <t>PREÇOS (R$)</t>
  </si>
  <si>
    <t>UNIT</t>
  </si>
  <si>
    <t>TOTAL</t>
  </si>
  <si>
    <t>DESCRIÇÃO</t>
  </si>
  <si>
    <t>TOTAL DOS SERVIÇOS</t>
  </si>
  <si>
    <t>30 DIAS</t>
  </si>
  <si>
    <t>60 DIAS</t>
  </si>
  <si>
    <t>90 DIAS</t>
  </si>
  <si>
    <t>120 DIAS</t>
  </si>
  <si>
    <t>FÍSICO</t>
  </si>
  <si>
    <t>FINANCEIRO</t>
  </si>
  <si>
    <t>TOTAL DA OBRA POR MEDIÇÃO</t>
  </si>
  <si>
    <t>TOTAL ACUMULADO DA OBRA</t>
  </si>
  <si>
    <t>Desembolso parcial por medição %</t>
  </si>
  <si>
    <t>Desembolso máximo acumulado %</t>
  </si>
  <si>
    <t>150 DIAS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</si>
  <si>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</si>
  <si>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</si>
  <si>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</si>
  <si>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MEMÓRIA DE CÁLCULO</t>
  </si>
  <si>
    <t>PLANILHA ORÇAMENTARIA</t>
  </si>
  <si>
    <t>TOTAL GERAL SEM BDI =</t>
  </si>
  <si>
    <t>CRONOGRAMA  FÍSICO-FINANCEIRO</t>
  </si>
  <si>
    <t>Orçamentista: Eng. Alfredo Antonio Nicolau M. Cunha</t>
  </si>
  <si>
    <t>1.2</t>
  </si>
  <si>
    <t>1.0</t>
  </si>
  <si>
    <t>SERVIÇOS</t>
  </si>
  <si>
    <t>TOTAL GERAL COM BDI DE 28,82%=</t>
  </si>
  <si>
    <t>Orçamento: Eng. Alfredo Cunha</t>
  </si>
  <si>
    <t>Local: Diversos Logradouros em Barra Mansa - RJ</t>
  </si>
  <si>
    <t>Aprovação: Eng. Eros dos Santos</t>
  </si>
  <si>
    <t>UNIT COM BDI</t>
  </si>
  <si>
    <t>TOTAL COM BDI</t>
  </si>
  <si>
    <t>PLANILHA ORÇAMENTARIA SEM BDI</t>
  </si>
  <si>
    <t>Orçamento: 010/2021</t>
  </si>
  <si>
    <t>Data: 25-03-2021</t>
  </si>
  <si>
    <t>Levantamento: Engª João Vitor</t>
  </si>
  <si>
    <t>Data-Base:   Emop e Sinapi - JAN-2021</t>
  </si>
  <si>
    <t>180DIAS</t>
  </si>
  <si>
    <t>210DIAS</t>
  </si>
  <si>
    <t>240DIAS</t>
  </si>
  <si>
    <t>270DIAS</t>
  </si>
  <si>
    <t>Serviço :   Contratação de Serviços de Topografia</t>
  </si>
  <si>
    <t>Orçamento: 011/2021</t>
  </si>
  <si>
    <t>20149</t>
  </si>
  <si>
    <t>20032</t>
  </si>
  <si>
    <t>20026</t>
  </si>
  <si>
    <t>30848</t>
  </si>
  <si>
    <t>Serviço :  Contratação de Serviços de Topografia</t>
  </si>
  <si>
    <r>
      <t>Secretaria Municipal de Planejamento Urbano</t>
    </r>
    <r>
      <rPr>
        <sz val="26"/>
        <color indexed="8"/>
        <rFont val="Arial"/>
        <family val="2"/>
      </rPr>
      <t xml:space="preserve"> </t>
    </r>
  </si>
  <si>
    <t>Serviços de topografia inclusive mobilização</t>
  </si>
  <si>
    <t>01.016.0203-5</t>
  </si>
  <si>
    <t>h</t>
  </si>
  <si>
    <t>01.016.0209-5</t>
  </si>
  <si>
    <t>MAO-DE-OBRA DE AUXILIAR DE TOPOGRAFIA, INCLUSIVE ENCARGOS SOCIAIS DESONERADOS</t>
  </si>
  <si>
    <t>MAO-DE-OBRA DE AUXILIAR DE CALCULO TOPOGRAFICO, INCLUSIVE ENCARGOS SOCIAIS DESONERADOS</t>
  </si>
  <si>
    <t>MAO-DE-OBRA DE TOPOGRAFO A (SERVICO DE CAMPO E ESCRIT.COM RESPONSAB. DIRIGI-LOS), INCLUSIVE ENCARGOS SOCIAIS DESONERADOS</t>
  </si>
  <si>
    <t>19.011.0019-C ESTACAO TOTAL,COM PRECISAO ANGULAR DE 1"A 2",ALCANCE MINIMO DE 500M SEM PRISMA,EALCANCE MINIMO DE 3000M COM UM PRISMA</t>
  </si>
  <si>
    <t>LEVANTAMENTO TOPOGRAFICO PLANIALTIMETRICO E CADASTRAL,COM CURVAS DE NIVEL A CADA 1,00M,CONSIDERANDO TERRENO DE OROGRAFIA ACIDENTADA,VEGETACAO RALA E EDIFICACAO LEVE.CUSTO  (ESCALA 1:250/500) , INCLUSIVE MOBILIZAÇÃO E DESMOBILIZAÇÃO.</t>
  </si>
  <si>
    <t>LEVANTAMENTO TOPOGRAFICO PLANIALTIMETRICO E CADASTRAL,COM CURVAS DE NIVEL A CADA 1,00M,CONSIDERANDO TERRENO DE OROGRAFIA NAO ACIDENTADA,VEGETACAO RALA E EDIFICACAO LEVE.CUSTO  (ESCALA 1:250/500) , INCLUSIVE MOBILIZAÇÃO E DESMOBILIZAÇÃO.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</si>
</sst>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dd/mm/yy;@"/>
    <numFmt numFmtId="166" formatCode="0.0%"/>
    <numFmt numFmtId="167" formatCode="_([$€]* #,##0.00_);_([$€]* \(#,##0.00\);_([$€]* &quot;-&quot;??_);_(@_)"/>
    <numFmt numFmtId="168" formatCode="_ * #,##0.00_ ;_ * \-#,##0.00_ ;_ * &quot;-&quot;??_ ;_ @_ "/>
    <numFmt numFmtId="169" formatCode="_-* #,##0.00\ _E_s_c_._-;\-* #,##0.00\ _E_s_c_._-;_-* &quot;-&quot;??\ _E_s_c_._-;_-@_-"/>
    <numFmt numFmtId="170" formatCode="_(* #,##0.00_);_(* \(#,##0.00\);_(* &quot;-&quot;??_);_(@_)"/>
    <numFmt numFmtId="171" formatCode="#,##0.00_ ;\-#,##0.00\ "/>
    <numFmt numFmtId="172" formatCode="0.000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&quot;R$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28"/>
      <name val="Switzerland"/>
      <family val="0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12"/>
      <name val="Arial"/>
      <family val="2"/>
    </font>
    <font>
      <b/>
      <sz val="26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6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4" fontId="6" fillId="0" borderId="10" xfId="55" applyNumberFormat="1" applyFont="1" applyBorder="1" applyAlignment="1">
      <alignment horizontal="center"/>
      <protection/>
    </xf>
    <xf numFmtId="49" fontId="51" fillId="0" borderId="11" xfId="54" applyNumberFormat="1" applyFont="1" applyFill="1" applyBorder="1" applyAlignment="1">
      <alignment horizontal="center"/>
      <protection/>
    </xf>
    <xf numFmtId="4" fontId="51" fillId="0" borderId="12" xfId="51" applyNumberFormat="1" applyFont="1" applyFill="1" applyBorder="1" applyAlignment="1">
      <alignment horizontal="left" readingOrder="1"/>
      <protection/>
    </xf>
    <xf numFmtId="0" fontId="52" fillId="0" borderId="0" xfId="0" applyFont="1" applyAlignment="1">
      <alignment/>
    </xf>
    <xf numFmtId="4" fontId="51" fillId="0" borderId="11" xfId="54" applyNumberFormat="1" applyFont="1" applyFill="1" applyBorder="1">
      <alignment/>
      <protection/>
    </xf>
    <xf numFmtId="4" fontId="51" fillId="0" borderId="12" xfId="54" applyNumberFormat="1" applyFont="1" applyFill="1" applyBorder="1">
      <alignment/>
      <protection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49" fontId="51" fillId="0" borderId="13" xfId="54" applyNumberFormat="1" applyFont="1" applyFill="1" applyBorder="1" applyAlignment="1">
      <alignment horizontal="center"/>
      <protection/>
    </xf>
    <xf numFmtId="4" fontId="51" fillId="0" borderId="0" xfId="51" applyNumberFormat="1" applyFont="1" applyFill="1" applyBorder="1" applyAlignment="1">
      <alignment horizontal="left" readingOrder="1"/>
      <protection/>
    </xf>
    <xf numFmtId="4" fontId="51" fillId="0" borderId="13" xfId="51" applyNumberFormat="1" applyFont="1" applyFill="1" applyBorder="1" applyAlignment="1">
      <alignment horizontal="center"/>
      <protection/>
    </xf>
    <xf numFmtId="4" fontId="51" fillId="0" borderId="0" xfId="51" applyNumberFormat="1" applyFont="1" applyFill="1" applyBorder="1" applyAlignment="1">
      <alignment/>
      <protection/>
    </xf>
    <xf numFmtId="4" fontId="52" fillId="0" borderId="13" xfId="51" applyNumberFormat="1" applyFont="1" applyFill="1" applyBorder="1" applyAlignment="1">
      <alignment horizontal="center"/>
      <protection/>
    </xf>
    <xf numFmtId="4" fontId="52" fillId="0" borderId="0" xfId="51" applyNumberFormat="1" applyFont="1" applyFill="1" applyBorder="1" applyAlignment="1">
      <alignment vertical="center" wrapText="1" readingOrder="1"/>
      <protection/>
    </xf>
    <xf numFmtId="4" fontId="52" fillId="0" borderId="13" xfId="54" applyNumberFormat="1" applyFont="1" applyFill="1" applyBorder="1">
      <alignment/>
      <protection/>
    </xf>
    <xf numFmtId="0" fontId="6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/>
    </xf>
    <xf numFmtId="4" fontId="52" fillId="0" borderId="0" xfId="51" applyNumberFormat="1" applyFont="1" applyFill="1" applyBorder="1">
      <alignment/>
      <protection/>
    </xf>
    <xf numFmtId="4" fontId="52" fillId="0" borderId="0" xfId="51" applyNumberFormat="1" applyFont="1" applyFill="1" applyBorder="1" applyAlignment="1">
      <alignment/>
      <protection/>
    </xf>
    <xf numFmtId="4" fontId="52" fillId="0" borderId="0" xfId="55" applyNumberFormat="1" applyFont="1" applyFill="1" applyBorder="1" applyAlignment="1">
      <alignment horizontal="left"/>
      <protection/>
    </xf>
    <xf numFmtId="49" fontId="51" fillId="0" borderId="14" xfId="54" applyNumberFormat="1" applyFont="1" applyFill="1" applyBorder="1" applyAlignment="1">
      <alignment horizontal="center"/>
      <protection/>
    </xf>
    <xf numFmtId="4" fontId="52" fillId="0" borderId="10" xfId="55" applyNumberFormat="1" applyFont="1" applyFill="1" applyBorder="1" applyAlignment="1">
      <alignment/>
      <protection/>
    </xf>
    <xf numFmtId="4" fontId="52" fillId="0" borderId="14" xfId="54" applyNumberFormat="1" applyFont="1" applyFill="1" applyBorder="1">
      <alignment/>
      <protection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justify" wrapText="1"/>
    </xf>
    <xf numFmtId="4" fontId="7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/>
    </xf>
    <xf numFmtId="2" fontId="52" fillId="0" borderId="15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0" fontId="52" fillId="0" borderId="16" xfId="0" applyFont="1" applyBorder="1" applyAlignment="1">
      <alignment horizontal="justify" vertical="justify" wrapText="1"/>
    </xf>
    <xf numFmtId="0" fontId="52" fillId="0" borderId="16" xfId="0" applyFont="1" applyBorder="1" applyAlignment="1">
      <alignment/>
    </xf>
    <xf numFmtId="2" fontId="52" fillId="0" borderId="16" xfId="0" applyNumberFormat="1" applyFont="1" applyBorder="1" applyAlignment="1">
      <alignment/>
    </xf>
    <xf numFmtId="4" fontId="52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4" fontId="51" fillId="0" borderId="14" xfId="0" applyNumberFormat="1" applyFont="1" applyBorder="1" applyAlignment="1">
      <alignment/>
    </xf>
    <xf numFmtId="0" fontId="6" fillId="0" borderId="10" xfId="55" applyFont="1" applyFill="1" applyBorder="1" applyAlignment="1">
      <alignment/>
      <protection/>
    </xf>
    <xf numFmtId="49" fontId="51" fillId="0" borderId="12" xfId="51" applyNumberFormat="1" applyFont="1" applyFill="1" applyBorder="1">
      <alignment/>
      <protection/>
    </xf>
    <xf numFmtId="4" fontId="51" fillId="0" borderId="12" xfId="55" applyNumberFormat="1" applyFont="1" applyFill="1" applyBorder="1" applyAlignment="1">
      <alignment horizontal="center" vertical="center"/>
      <protection/>
    </xf>
    <xf numFmtId="0" fontId="52" fillId="0" borderId="17" xfId="0" applyFont="1" applyBorder="1" applyAlignment="1">
      <alignment/>
    </xf>
    <xf numFmtId="49" fontId="51" fillId="0" borderId="0" xfId="51" applyNumberFormat="1" applyFont="1" applyFill="1" applyBorder="1">
      <alignment/>
      <protection/>
    </xf>
    <xf numFmtId="4" fontId="51" fillId="0" borderId="0" xfId="55" applyNumberFormat="1" applyFont="1" applyFill="1" applyBorder="1" applyAlignment="1">
      <alignment horizontal="center" vertical="center"/>
      <protection/>
    </xf>
    <xf numFmtId="0" fontId="52" fillId="0" borderId="18" xfId="0" applyFont="1" applyBorder="1" applyAlignment="1">
      <alignment/>
    </xf>
    <xf numFmtId="4" fontId="52" fillId="0" borderId="0" xfId="51" applyNumberFormat="1" applyFont="1" applyFill="1" applyBorder="1" applyAlignment="1">
      <alignment horizontal="center" vertical="center"/>
      <protection/>
    </xf>
    <xf numFmtId="49" fontId="51" fillId="0" borderId="10" xfId="55" applyNumberFormat="1" applyFont="1" applyFill="1" applyBorder="1" applyAlignment="1">
      <alignment horizontal="center"/>
      <protection/>
    </xf>
    <xf numFmtId="0" fontId="52" fillId="0" borderId="19" xfId="0" applyFont="1" applyBorder="1" applyAlignment="1">
      <alignment/>
    </xf>
    <xf numFmtId="4" fontId="8" fillId="0" borderId="15" xfId="0" applyNumberFormat="1" applyFont="1" applyBorder="1" applyAlignment="1">
      <alignment/>
    </xf>
    <xf numFmtId="2" fontId="52" fillId="0" borderId="0" xfId="0" applyNumberFormat="1" applyFont="1" applyAlignment="1">
      <alignment/>
    </xf>
    <xf numFmtId="4" fontId="51" fillId="0" borderId="16" xfId="0" applyNumberFormat="1" applyFont="1" applyBorder="1" applyAlignment="1">
      <alignment/>
    </xf>
    <xf numFmtId="0" fontId="52" fillId="0" borderId="0" xfId="0" applyFont="1" applyAlignment="1">
      <alignment horizontal="justify" vertical="justify" wrapText="1"/>
    </xf>
    <xf numFmtId="4" fontId="52" fillId="0" borderId="0" xfId="0" applyNumberFormat="1" applyFont="1" applyAlignment="1">
      <alignment/>
    </xf>
    <xf numFmtId="0" fontId="6" fillId="0" borderId="18" xfId="0" applyFont="1" applyBorder="1" applyAlignment="1">
      <alignment vertical="center" wrapText="1" readingOrder="1"/>
    </xf>
    <xf numFmtId="0" fontId="6" fillId="0" borderId="18" xfId="0" applyFont="1" applyBorder="1" applyAlignment="1">
      <alignment vertical="center" wrapText="1"/>
    </xf>
    <xf numFmtId="4" fontId="51" fillId="0" borderId="12" xfId="0" applyNumberFormat="1" applyFont="1" applyFill="1" applyBorder="1" applyAlignment="1">
      <alignment/>
    </xf>
    <xf numFmtId="4" fontId="51" fillId="0" borderId="17" xfId="54" applyNumberFormat="1" applyFont="1" applyFill="1" applyBorder="1">
      <alignment/>
      <protection/>
    </xf>
    <xf numFmtId="4" fontId="51" fillId="0" borderId="0" xfId="54" applyNumberFormat="1" applyFont="1" applyFill="1" applyBorder="1">
      <alignment/>
      <protection/>
    </xf>
    <xf numFmtId="4" fontId="51" fillId="0" borderId="18" xfId="51" applyNumberFormat="1" applyFont="1" applyFill="1" applyBorder="1" applyAlignment="1">
      <alignment/>
      <protection/>
    </xf>
    <xf numFmtId="4" fontId="52" fillId="0" borderId="18" xfId="51" applyNumberFormat="1" applyFont="1" applyFill="1" applyBorder="1" applyAlignment="1">
      <alignment/>
      <protection/>
    </xf>
    <xf numFmtId="4" fontId="52" fillId="0" borderId="0" xfId="54" applyNumberFormat="1" applyFont="1" applyFill="1" applyBorder="1">
      <alignment/>
      <protection/>
    </xf>
    <xf numFmtId="4" fontId="6" fillId="0" borderId="19" xfId="55" applyNumberFormat="1" applyFont="1" applyBorder="1" applyAlignment="1">
      <alignment horizontal="center"/>
      <protection/>
    </xf>
    <xf numFmtId="0" fontId="9" fillId="0" borderId="11" xfId="51" applyFont="1" applyBorder="1">
      <alignment/>
      <protection/>
    </xf>
    <xf numFmtId="0" fontId="9" fillId="0" borderId="12" xfId="51" applyFont="1" applyBorder="1">
      <alignment/>
      <protection/>
    </xf>
    <xf numFmtId="0" fontId="9" fillId="0" borderId="12" xfId="55" applyFont="1" applyFill="1" applyBorder="1" applyAlignment="1">
      <alignment horizontal="center"/>
      <protection/>
    </xf>
    <xf numFmtId="44" fontId="9" fillId="0" borderId="12" xfId="55" applyNumberFormat="1" applyFont="1" applyBorder="1" applyAlignment="1">
      <alignment horizontal="left" vertical="center" wrapText="1"/>
      <protection/>
    </xf>
    <xf numFmtId="0" fontId="9" fillId="0" borderId="12" xfId="51" applyFont="1" applyBorder="1" applyAlignment="1">
      <alignment horizontal="left" vertical="center" wrapText="1"/>
      <protection/>
    </xf>
    <xf numFmtId="4" fontId="53" fillId="0" borderId="12" xfId="0" applyNumberFormat="1" applyFont="1" applyFill="1" applyBorder="1" applyAlignment="1">
      <alignment horizontal="left" vertical="center" wrapText="1"/>
    </xf>
    <xf numFmtId="0" fontId="9" fillId="0" borderId="12" xfId="55" applyFont="1" applyFill="1" applyBorder="1" applyAlignment="1">
      <alignment horizontal="left" vertical="center" wrapText="1"/>
      <protection/>
    </xf>
    <xf numFmtId="0" fontId="11" fillId="0" borderId="17" xfId="53" applyFont="1" applyBorder="1" applyAlignment="1">
      <alignment vertical="top"/>
      <protection/>
    </xf>
    <xf numFmtId="0" fontId="9" fillId="0" borderId="0" xfId="53" applyFont="1">
      <alignment/>
      <protection/>
    </xf>
    <xf numFmtId="0" fontId="9" fillId="0" borderId="13" xfId="51" applyFont="1" applyBorder="1">
      <alignment/>
      <protection/>
    </xf>
    <xf numFmtId="0" fontId="9" fillId="0" borderId="0" xfId="51" applyFont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4" fontId="12" fillId="0" borderId="0" xfId="51" applyNumberFormat="1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/>
      <protection/>
    </xf>
    <xf numFmtId="4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65" fontId="9" fillId="0" borderId="0" xfId="50" applyNumberFormat="1" applyFont="1" applyBorder="1" applyAlignment="1">
      <alignment horizontal="left"/>
      <protection/>
    </xf>
    <xf numFmtId="0" fontId="54" fillId="0" borderId="0" xfId="0" applyFont="1" applyBorder="1" applyAlignment="1">
      <alignment horizontal="left" vertical="center" wrapText="1" readingOrder="1"/>
    </xf>
    <xf numFmtId="0" fontId="9" fillId="0" borderId="14" xfId="51" applyFont="1" applyBorder="1">
      <alignment/>
      <protection/>
    </xf>
    <xf numFmtId="0" fontId="9" fillId="0" borderId="10" xfId="51" applyFont="1" applyBorder="1">
      <alignment/>
      <protection/>
    </xf>
    <xf numFmtId="0" fontId="9" fillId="0" borderId="10" xfId="55" applyFont="1" applyFill="1" applyBorder="1" applyAlignment="1">
      <alignment horizontal="center"/>
      <protection/>
    </xf>
    <xf numFmtId="4" fontId="13" fillId="0" borderId="10" xfId="51" applyNumberFormat="1" applyFont="1" applyBorder="1" applyAlignment="1">
      <alignment horizontal="left" vertical="center" wrapText="1" readingOrder="1"/>
      <protection/>
    </xf>
    <xf numFmtId="4" fontId="9" fillId="0" borderId="19" xfId="0" applyNumberFormat="1" applyFont="1" applyBorder="1" applyAlignment="1">
      <alignment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/>
      <protection/>
    </xf>
    <xf numFmtId="0" fontId="9" fillId="0" borderId="16" xfId="53" applyFont="1" applyBorder="1">
      <alignment/>
      <protection/>
    </xf>
    <xf numFmtId="0" fontId="12" fillId="0" borderId="16" xfId="54" applyFont="1" applyFill="1" applyBorder="1" applyAlignment="1">
      <alignment horizontal="center" vertical="top"/>
      <protection/>
    </xf>
    <xf numFmtId="0" fontId="9" fillId="0" borderId="16" xfId="54" applyFont="1" applyFill="1" applyBorder="1" applyAlignment="1">
      <alignment horizontal="center" vertical="justify" wrapText="1"/>
      <protection/>
    </xf>
    <xf numFmtId="10" fontId="9" fillId="33" borderId="16" xfId="58" applyNumberFormat="1" applyFont="1" applyFill="1" applyBorder="1" applyAlignment="1">
      <alignment horizontal="center"/>
    </xf>
    <xf numFmtId="4" fontId="9" fillId="0" borderId="16" xfId="54" applyNumberFormat="1" applyFont="1" applyFill="1" applyBorder="1" applyAlignment="1">
      <alignment horizontal="center" vertical="top"/>
      <protection/>
    </xf>
    <xf numFmtId="39" fontId="9" fillId="0" borderId="16" xfId="53" applyNumberFormat="1" applyFont="1" applyFill="1" applyBorder="1" applyAlignment="1">
      <alignment horizontal="center"/>
      <protection/>
    </xf>
    <xf numFmtId="4" fontId="12" fillId="0" borderId="16" xfId="53" applyNumberFormat="1" applyFont="1" applyBorder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2" fontId="0" fillId="0" borderId="0" xfId="0" applyNumberFormat="1" applyAlignment="1">
      <alignment/>
    </xf>
    <xf numFmtId="0" fontId="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justify" vertical="justify" wrapText="1"/>
    </xf>
    <xf numFmtId="178" fontId="0" fillId="34" borderId="16" xfId="0" applyNumberFormat="1" applyFill="1" applyBorder="1" applyAlignment="1">
      <alignment/>
    </xf>
    <xf numFmtId="2" fontId="52" fillId="0" borderId="16" xfId="0" applyNumberFormat="1" applyFont="1" applyBorder="1" applyAlignment="1">
      <alignment horizontal="justify" vertical="justify" wrapText="1"/>
    </xf>
    <xf numFmtId="2" fontId="52" fillId="0" borderId="15" xfId="0" applyNumberFormat="1" applyFont="1" applyBorder="1" applyAlignment="1">
      <alignment horizontal="justify" vertical="justify" wrapText="1"/>
    </xf>
    <xf numFmtId="0" fontId="52" fillId="0" borderId="0" xfId="0" applyFont="1" applyAlignment="1">
      <alignment horizontal="center"/>
    </xf>
    <xf numFmtId="49" fontId="51" fillId="0" borderId="20" xfId="54" applyNumberFormat="1" applyFont="1" applyFill="1" applyBorder="1" applyAlignment="1">
      <alignment horizontal="center" vertical="center" wrapText="1"/>
      <protection/>
    </xf>
    <xf numFmtId="0" fontId="52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justify" wrapText="1"/>
    </xf>
    <xf numFmtId="0" fontId="7" fillId="0" borderId="15" xfId="0" applyFont="1" applyFill="1" applyBorder="1" applyAlignment="1">
      <alignment horizontal="justify" vertical="justify" wrapText="1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49" fontId="51" fillId="0" borderId="21" xfId="54" applyNumberFormat="1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4" fontId="54" fillId="0" borderId="0" xfId="55" applyNumberFormat="1" applyFont="1" applyFill="1" applyBorder="1" applyAlignment="1">
      <alignment horizontal="left" vertical="center" wrapText="1"/>
      <protection/>
    </xf>
    <xf numFmtId="10" fontId="9" fillId="0" borderId="20" xfId="53" applyNumberFormat="1" applyFont="1" applyBorder="1" applyAlignment="1">
      <alignment horizontal="center" vertical="top"/>
      <protection/>
    </xf>
    <xf numFmtId="10" fontId="9" fillId="0" borderId="23" xfId="53" applyNumberFormat="1" applyFont="1" applyBorder="1" applyAlignment="1">
      <alignment horizontal="center" vertical="top"/>
      <protection/>
    </xf>
    <xf numFmtId="4" fontId="9" fillId="0" borderId="20" xfId="53" applyNumberFormat="1" applyFont="1" applyBorder="1" applyAlignment="1">
      <alignment horizontal="center" vertical="top"/>
      <protection/>
    </xf>
    <xf numFmtId="4" fontId="9" fillId="0" borderId="23" xfId="53" applyNumberFormat="1" applyFont="1" applyBorder="1" applyAlignment="1">
      <alignment horizontal="center" vertical="top"/>
      <protection/>
    </xf>
    <xf numFmtId="0" fontId="12" fillId="0" borderId="20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4" fontId="54" fillId="0" borderId="0" xfId="51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/>
    </xf>
    <xf numFmtId="44" fontId="10" fillId="0" borderId="12" xfId="51" applyNumberFormat="1" applyFont="1" applyBorder="1" applyAlignment="1">
      <alignment horizontal="left" vertical="center" wrapText="1" readingOrder="1"/>
      <protection/>
    </xf>
    <xf numFmtId="0" fontId="54" fillId="0" borderId="0" xfId="0" applyFont="1" applyBorder="1" applyAlignment="1">
      <alignment horizontal="left" vertical="center" wrapText="1" readingOrder="1"/>
    </xf>
    <xf numFmtId="4" fontId="54" fillId="0" borderId="10" xfId="55" applyNumberFormat="1" applyFont="1" applyFill="1" applyBorder="1" applyAlignment="1">
      <alignment horizontal="left" vertical="center" wrapText="1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44" fontId="10" fillId="0" borderId="0" xfId="51" applyNumberFormat="1" applyFont="1" applyBorder="1" applyAlignment="1">
      <alignment horizontal="left" vertical="center" wrapText="1" readingOrder="1"/>
      <protection/>
    </xf>
    <xf numFmtId="4" fontId="54" fillId="0" borderId="0" xfId="51" applyNumberFormat="1" applyFont="1" applyFill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2" fillId="0" borderId="21" xfId="53" applyFont="1" applyBorder="1" applyAlignment="1">
      <alignment horizontal="center" wrapText="1"/>
      <protection/>
    </xf>
    <xf numFmtId="0" fontId="12" fillId="0" borderId="23" xfId="53" applyFont="1" applyBorder="1" applyAlignment="1">
      <alignment horizontal="center" wrapText="1"/>
      <protection/>
    </xf>
    <xf numFmtId="1" fontId="12" fillId="0" borderId="20" xfId="53" applyNumberFormat="1" applyFont="1" applyBorder="1" applyAlignment="1">
      <alignment horizontal="left" vertical="top"/>
      <protection/>
    </xf>
    <xf numFmtId="1" fontId="12" fillId="0" borderId="23" xfId="53" applyNumberFormat="1" applyFont="1" applyBorder="1" applyAlignment="1">
      <alignment horizontal="left" vertical="top"/>
      <protection/>
    </xf>
    <xf numFmtId="0" fontId="12" fillId="0" borderId="15" xfId="53" applyFont="1" applyBorder="1" applyAlignment="1">
      <alignment horizontal="center" wrapText="1"/>
      <protection/>
    </xf>
    <xf numFmtId="0" fontId="12" fillId="0" borderId="22" xfId="53" applyFont="1" applyBorder="1" applyAlignment="1">
      <alignment horizontal="center" wrapText="1"/>
      <protection/>
    </xf>
    <xf numFmtId="0" fontId="9" fillId="34" borderId="15" xfId="53" applyFont="1" applyFill="1" applyBorder="1" applyAlignment="1">
      <alignment horizontal="center"/>
      <protection/>
    </xf>
    <xf numFmtId="0" fontId="9" fillId="34" borderId="24" xfId="53" applyFont="1" applyFill="1" applyBorder="1" applyAlignment="1">
      <alignment horizontal="center"/>
      <protection/>
    </xf>
    <xf numFmtId="0" fontId="9" fillId="34" borderId="22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 vertical="top"/>
      <protection/>
    </xf>
    <xf numFmtId="0" fontId="12" fillId="0" borderId="23" xfId="53" applyFont="1" applyBorder="1" applyAlignment="1">
      <alignment horizontal="left" vertical="top"/>
      <protection/>
    </xf>
    <xf numFmtId="4" fontId="0" fillId="0" borderId="0" xfId="0" applyNumberFormat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rmal 2" xfId="50"/>
    <cellStyle name="Normal 2 3" xfId="51"/>
    <cellStyle name="Normal 3" xfId="52"/>
    <cellStyle name="Normal_CRONOGRAMA" xfId="53"/>
    <cellStyle name="Normal_P_Getulio Vargas" xfId="54"/>
    <cellStyle name="Normal_P_Getulio Vargas 2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1524000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95250</xdr:rowOff>
    </xdr:from>
    <xdr:to>
      <xdr:col>1</xdr:col>
      <xdr:colOff>3705225</xdr:colOff>
      <xdr:row>5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66750"/>
          <a:ext cx="3238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OR&#199;AMENTOS%20DIVERSOS%202014\QUADRA%20JARDIM%20AM&#201;RICA\OR&#199;AMENTO%202013%20PARA%20CEF\Or&#231;amento%20%20n&#186;011-09_Cobertura%20de%20Quadra%20JMERICA_Revis&#227;o%2027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 "/>
      <sheetName val="EMOP"/>
      <sheetName val="SUSESP"/>
      <sheetName val="CRONOGRAM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69" zoomScaleSheetLayoutView="69" zoomScalePageLayoutView="0" workbookViewId="0" topLeftCell="A11">
      <selection activeCell="E20" sqref="E20"/>
    </sheetView>
  </sheetViews>
  <sheetFormatPr defaultColWidth="9.140625" defaultRowHeight="15"/>
  <cols>
    <col min="1" max="1" width="9.140625" style="8" customWidth="1"/>
    <col min="2" max="2" width="19.8515625" style="8" bestFit="1" customWidth="1"/>
    <col min="3" max="3" width="68.8515625" style="63" customWidth="1"/>
    <col min="4" max="4" width="11.421875" style="8" customWidth="1"/>
    <col min="5" max="5" width="17.57421875" style="8" customWidth="1"/>
    <col min="6" max="6" width="23.421875" style="8" customWidth="1"/>
    <col min="7" max="7" width="22.7109375" style="8" customWidth="1"/>
    <col min="8" max="16384" width="9.140625" style="8" customWidth="1"/>
  </cols>
  <sheetData>
    <row r="1" spans="1:7" ht="18">
      <c r="A1" s="6"/>
      <c r="B1" s="51"/>
      <c r="C1" s="7" t="s">
        <v>23</v>
      </c>
      <c r="D1" s="52"/>
      <c r="E1" s="67"/>
      <c r="F1" s="9"/>
      <c r="G1" s="68"/>
    </row>
    <row r="2" spans="1:7" ht="18">
      <c r="A2" s="13"/>
      <c r="B2" s="54"/>
      <c r="C2" s="14" t="s">
        <v>24</v>
      </c>
      <c r="D2" s="55"/>
      <c r="E2" s="69"/>
      <c r="F2" s="15"/>
      <c r="G2" s="70"/>
    </row>
    <row r="3" spans="1:7" ht="18">
      <c r="A3" s="13"/>
      <c r="B3" s="54"/>
      <c r="C3" s="14" t="s">
        <v>25</v>
      </c>
      <c r="D3" s="55"/>
      <c r="F3" s="17"/>
      <c r="G3" s="70"/>
    </row>
    <row r="4" spans="1:7" ht="18">
      <c r="A4" s="13"/>
      <c r="B4" s="54"/>
      <c r="C4" s="18" t="s">
        <v>49</v>
      </c>
      <c r="D4" s="20"/>
      <c r="F4" s="19" t="s">
        <v>50</v>
      </c>
      <c r="G4" s="65"/>
    </row>
    <row r="5" spans="1:7" ht="18">
      <c r="A5" s="13"/>
      <c r="B5" s="54"/>
      <c r="C5" s="18" t="s">
        <v>36</v>
      </c>
      <c r="D5" s="21"/>
      <c r="F5" s="19" t="s">
        <v>42</v>
      </c>
      <c r="G5" s="66"/>
    </row>
    <row r="6" spans="1:7" ht="18">
      <c r="A6" s="13"/>
      <c r="B6" s="54"/>
      <c r="C6" s="22"/>
      <c r="D6" s="57"/>
      <c r="F6" s="19" t="s">
        <v>43</v>
      </c>
      <c r="G6" s="71"/>
    </row>
    <row r="7" spans="1:7" ht="18">
      <c r="A7" s="13"/>
      <c r="B7" s="54"/>
      <c r="C7" s="24" t="s">
        <v>44</v>
      </c>
      <c r="D7" s="57"/>
      <c r="F7" s="19" t="s">
        <v>35</v>
      </c>
      <c r="G7" s="71"/>
    </row>
    <row r="8" spans="1:7" ht="18">
      <c r="A8" s="25"/>
      <c r="B8" s="58"/>
      <c r="C8" s="26"/>
      <c r="D8" s="50"/>
      <c r="E8" s="72"/>
      <c r="F8" s="27" t="s">
        <v>37</v>
      </c>
      <c r="G8" s="73"/>
    </row>
    <row r="9" spans="1:7" ht="15" customHeight="1">
      <c r="A9" s="116" t="s">
        <v>26</v>
      </c>
      <c r="B9" s="117"/>
      <c r="C9" s="117"/>
      <c r="D9" s="117"/>
      <c r="E9" s="117"/>
      <c r="F9" s="117"/>
      <c r="G9" s="117"/>
    </row>
    <row r="10" spans="1:9" ht="18">
      <c r="A10" s="118" t="s">
        <v>3</v>
      </c>
      <c r="B10" s="118" t="s">
        <v>4</v>
      </c>
      <c r="C10" s="120" t="s">
        <v>5</v>
      </c>
      <c r="D10" s="122" t="s">
        <v>1</v>
      </c>
      <c r="E10" s="123" t="s">
        <v>6</v>
      </c>
      <c r="F10" s="125" t="s">
        <v>7</v>
      </c>
      <c r="G10" s="125"/>
      <c r="H10" s="115"/>
      <c r="I10" s="115"/>
    </row>
    <row r="11" spans="1:7" ht="18">
      <c r="A11" s="119"/>
      <c r="B11" s="119"/>
      <c r="C11" s="121"/>
      <c r="D11" s="119"/>
      <c r="E11" s="124"/>
      <c r="F11" s="35" t="s">
        <v>8</v>
      </c>
      <c r="G11" s="60" t="s">
        <v>9</v>
      </c>
    </row>
    <row r="12" spans="1:7" ht="18">
      <c r="A12" s="32" t="s">
        <v>32</v>
      </c>
      <c r="B12" s="32"/>
      <c r="C12" s="33" t="s">
        <v>33</v>
      </c>
      <c r="D12" s="32"/>
      <c r="E12" s="34"/>
      <c r="F12" s="35"/>
      <c r="G12" s="60"/>
    </row>
    <row r="13" spans="1:7" ht="60">
      <c r="A13" s="109" t="s">
        <v>2</v>
      </c>
      <c r="B13" s="110" t="s">
        <v>58</v>
      </c>
      <c r="C13" s="111" t="s">
        <v>65</v>
      </c>
      <c r="D13" s="110" t="s">
        <v>59</v>
      </c>
      <c r="E13" s="110">
        <v>273</v>
      </c>
      <c r="F13" s="110">
        <f>TRUNC(G18,2)-0.03</f>
        <v>73.03</v>
      </c>
      <c r="G13" s="112">
        <f>TRUNC(E13*F13,2)</f>
        <v>19937.19</v>
      </c>
    </row>
    <row r="14" spans="2:7" ht="30">
      <c r="B14" t="s">
        <v>52</v>
      </c>
      <c r="C14" s="1" t="s">
        <v>61</v>
      </c>
      <c r="D14" t="s">
        <v>0</v>
      </c>
      <c r="E14" s="108">
        <f>10/8</f>
        <v>1.25</v>
      </c>
      <c r="F14">
        <v>14.31</v>
      </c>
      <c r="G14">
        <f>TRUNC(E14*F14,2)</f>
        <v>17.88</v>
      </c>
    </row>
    <row r="15" spans="2:7" ht="30">
      <c r="B15" t="s">
        <v>53</v>
      </c>
      <c r="C15" s="1" t="s">
        <v>62</v>
      </c>
      <c r="D15" t="s">
        <v>0</v>
      </c>
      <c r="E15" s="108">
        <f>10/8</f>
        <v>1.25</v>
      </c>
      <c r="F15">
        <v>17.2</v>
      </c>
      <c r="G15">
        <f>TRUNC(E15*F15,2)</f>
        <v>21.5</v>
      </c>
    </row>
    <row r="16" spans="2:7" ht="30">
      <c r="B16" t="s">
        <v>51</v>
      </c>
      <c r="C16" s="1" t="s">
        <v>63</v>
      </c>
      <c r="D16" t="s">
        <v>0</v>
      </c>
      <c r="E16" s="108">
        <f>10/8</f>
        <v>1.25</v>
      </c>
      <c r="F16">
        <v>25.98</v>
      </c>
      <c r="G16">
        <f>TRUNC(E16*F16,2)</f>
        <v>32.47</v>
      </c>
    </row>
    <row r="17" spans="2:7" ht="45">
      <c r="B17" t="s">
        <v>54</v>
      </c>
      <c r="C17" s="1" t="s">
        <v>64</v>
      </c>
      <c r="D17" t="s">
        <v>0</v>
      </c>
      <c r="E17" s="108">
        <f>10/8</f>
        <v>1.25</v>
      </c>
      <c r="F17">
        <v>0.9732</v>
      </c>
      <c r="G17">
        <f>TRUNC(E17*F17,2)</f>
        <v>1.21</v>
      </c>
    </row>
    <row r="18" spans="3:7" ht="15">
      <c r="C18" s="1"/>
      <c r="E18" t="s">
        <v>9</v>
      </c>
      <c r="G18">
        <f>TRUNC(SUM(G14:G17),2)</f>
        <v>73.06</v>
      </c>
    </row>
    <row r="19" spans="1:7" ht="60">
      <c r="A19" s="109" t="s">
        <v>31</v>
      </c>
      <c r="B19" s="110" t="s">
        <v>60</v>
      </c>
      <c r="C19" s="111" t="s">
        <v>66</v>
      </c>
      <c r="D19" s="110" t="s">
        <v>59</v>
      </c>
      <c r="E19" s="110">
        <v>123.0081</v>
      </c>
      <c r="F19" s="110">
        <f>TRUNC(G24,2)-0.02</f>
        <v>58.44</v>
      </c>
      <c r="G19" s="112">
        <f>TRUNC(E19*F19,2)</f>
        <v>7188.59</v>
      </c>
    </row>
    <row r="20" spans="2:7" ht="30">
      <c r="B20" t="s">
        <v>52</v>
      </c>
      <c r="C20" s="1" t="s">
        <v>61</v>
      </c>
      <c r="D20" t="s">
        <v>0</v>
      </c>
      <c r="E20">
        <v>1</v>
      </c>
      <c r="F20">
        <v>14.31</v>
      </c>
      <c r="G20">
        <f>TRUNC(E20*F20,2)</f>
        <v>14.31</v>
      </c>
    </row>
    <row r="21" spans="2:7" ht="30">
      <c r="B21" t="s">
        <v>53</v>
      </c>
      <c r="C21" s="1" t="s">
        <v>62</v>
      </c>
      <c r="D21" t="s">
        <v>0</v>
      </c>
      <c r="E21">
        <v>1</v>
      </c>
      <c r="F21">
        <v>17.2</v>
      </c>
      <c r="G21">
        <f>TRUNC(E21*F21,2)</f>
        <v>17.2</v>
      </c>
    </row>
    <row r="22" spans="2:7" ht="30">
      <c r="B22" t="s">
        <v>51</v>
      </c>
      <c r="C22" s="1" t="s">
        <v>63</v>
      </c>
      <c r="D22" t="s">
        <v>0</v>
      </c>
      <c r="E22">
        <v>1</v>
      </c>
      <c r="F22">
        <v>25.98</v>
      </c>
      <c r="G22">
        <f>TRUNC(E22*F22,2)</f>
        <v>25.98</v>
      </c>
    </row>
    <row r="23" spans="2:7" ht="45">
      <c r="B23" t="s">
        <v>54</v>
      </c>
      <c r="C23" s="1" t="s">
        <v>64</v>
      </c>
      <c r="D23" t="s">
        <v>0</v>
      </c>
      <c r="E23">
        <v>1</v>
      </c>
      <c r="F23">
        <v>0.9732</v>
      </c>
      <c r="G23">
        <f>TRUNC(E23*F23,2)</f>
        <v>0.97</v>
      </c>
    </row>
    <row r="24" spans="3:7" ht="15">
      <c r="C24" s="1"/>
      <c r="E24" t="s">
        <v>9</v>
      </c>
      <c r="G24">
        <f>TRUNC(SUM(G20:G23),2)</f>
        <v>58.46</v>
      </c>
    </row>
  </sheetData>
  <sheetProtection/>
  <mergeCells count="8">
    <mergeCell ref="H10:I10"/>
    <mergeCell ref="A9:G9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1" r:id="rId2"/>
  <headerFooter>
    <oddFooter>&amp;C&amp;A&amp;RPágina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5"/>
  <cols>
    <col min="2" max="2" width="19.57421875" style="0" bestFit="1" customWidth="1"/>
    <col min="3" max="3" width="79.7109375" style="1" customWidth="1"/>
    <col min="5" max="5" width="13.421875" style="0" customWidth="1"/>
    <col min="6" max="6" width="11.00390625" style="0" customWidth="1"/>
    <col min="7" max="7" width="17.7109375" style="0" customWidth="1"/>
    <col min="8" max="8" width="11.421875" style="0" bestFit="1" customWidth="1"/>
  </cols>
  <sheetData>
    <row r="1" spans="1:7" s="8" customFormat="1" ht="18">
      <c r="A1" s="6"/>
      <c r="B1" s="51"/>
      <c r="C1" s="7" t="s">
        <v>23</v>
      </c>
      <c r="D1" s="52"/>
      <c r="E1" s="9"/>
      <c r="F1" s="10"/>
      <c r="G1" s="53"/>
    </row>
    <row r="2" spans="1:7" s="8" customFormat="1" ht="18">
      <c r="A2" s="13"/>
      <c r="B2" s="54"/>
      <c r="C2" s="14" t="s">
        <v>24</v>
      </c>
      <c r="D2" s="55"/>
      <c r="E2" s="15"/>
      <c r="F2" s="16"/>
      <c r="G2" s="56"/>
    </row>
    <row r="3" spans="1:7" s="8" customFormat="1" ht="18">
      <c r="A3" s="13"/>
      <c r="B3" s="54"/>
      <c r="C3" s="14" t="s">
        <v>25</v>
      </c>
      <c r="D3" s="55"/>
      <c r="E3" s="17"/>
      <c r="F3" s="16"/>
      <c r="G3" s="56"/>
    </row>
    <row r="4" spans="1:7" s="8" customFormat="1" ht="18">
      <c r="A4" s="13"/>
      <c r="B4" s="54"/>
      <c r="C4" s="18" t="s">
        <v>49</v>
      </c>
      <c r="D4" s="20"/>
      <c r="E4" s="19" t="s">
        <v>50</v>
      </c>
      <c r="F4" s="20"/>
      <c r="G4" s="56"/>
    </row>
    <row r="5" spans="1:7" s="8" customFormat="1" ht="18">
      <c r="A5" s="13"/>
      <c r="B5" s="54"/>
      <c r="C5" s="18" t="s">
        <v>36</v>
      </c>
      <c r="D5" s="21"/>
      <c r="E5" s="19" t="s">
        <v>42</v>
      </c>
      <c r="F5" s="21"/>
      <c r="G5" s="56"/>
    </row>
    <row r="6" spans="1:7" s="8" customFormat="1" ht="18">
      <c r="A6" s="13"/>
      <c r="B6" s="54"/>
      <c r="C6" s="22"/>
      <c r="D6" s="57"/>
      <c r="E6" s="19" t="s">
        <v>43</v>
      </c>
      <c r="F6" s="23"/>
      <c r="G6" s="56"/>
    </row>
    <row r="7" spans="1:7" s="8" customFormat="1" ht="18">
      <c r="A7" s="13"/>
      <c r="B7" s="54"/>
      <c r="C7" s="24" t="s">
        <v>44</v>
      </c>
      <c r="D7" s="57"/>
      <c r="E7" s="19" t="s">
        <v>35</v>
      </c>
      <c r="F7" s="23"/>
      <c r="G7" s="56"/>
    </row>
    <row r="8" spans="1:7" s="8" customFormat="1" ht="18">
      <c r="A8" s="25"/>
      <c r="B8" s="58"/>
      <c r="C8" s="26"/>
      <c r="D8" s="50"/>
      <c r="E8" s="27" t="s">
        <v>37</v>
      </c>
      <c r="F8" s="5"/>
      <c r="G8" s="59"/>
    </row>
    <row r="9" spans="1:7" s="8" customFormat="1" ht="15" customHeight="1">
      <c r="A9" s="116" t="s">
        <v>40</v>
      </c>
      <c r="B9" s="117"/>
      <c r="C9" s="117"/>
      <c r="D9" s="117"/>
      <c r="E9" s="126"/>
      <c r="F9" s="126"/>
      <c r="G9" s="126"/>
    </row>
    <row r="10" spans="1:10" s="8" customFormat="1" ht="18">
      <c r="A10" s="118" t="s">
        <v>3</v>
      </c>
      <c r="B10" s="118" t="s">
        <v>4</v>
      </c>
      <c r="C10" s="120" t="s">
        <v>5</v>
      </c>
      <c r="D10" s="122" t="s">
        <v>1</v>
      </c>
      <c r="E10" s="123" t="s">
        <v>6</v>
      </c>
      <c r="F10" s="125" t="s">
        <v>7</v>
      </c>
      <c r="G10" s="125"/>
      <c r="H10" s="31"/>
      <c r="I10" s="31"/>
      <c r="J10" s="31"/>
    </row>
    <row r="11" spans="1:10" s="8" customFormat="1" ht="18">
      <c r="A11" s="119"/>
      <c r="B11" s="119"/>
      <c r="C11" s="121"/>
      <c r="D11" s="119"/>
      <c r="E11" s="124"/>
      <c r="F11" s="35" t="s">
        <v>8</v>
      </c>
      <c r="G11" s="60" t="s">
        <v>9</v>
      </c>
      <c r="H11" s="31"/>
      <c r="I11" s="31"/>
      <c r="J11" s="31"/>
    </row>
    <row r="12" spans="1:10" s="8" customFormat="1" ht="18">
      <c r="A12" s="32" t="s">
        <v>32</v>
      </c>
      <c r="B12" s="32"/>
      <c r="C12" s="33" t="s">
        <v>33</v>
      </c>
      <c r="D12" s="32"/>
      <c r="E12" s="34"/>
      <c r="F12" s="35"/>
      <c r="G12" s="60"/>
      <c r="H12" s="31"/>
      <c r="I12" s="31"/>
      <c r="J12" s="31"/>
    </row>
    <row r="13" spans="1:8" s="8" customFormat="1" ht="102" customHeight="1">
      <c r="A13" s="45" t="s">
        <v>2</v>
      </c>
      <c r="B13" s="46" t="str">
        <f>'MEMÓRIA DESONERADA'!B13</f>
        <v>01.016.0203-5</v>
      </c>
      <c r="C13" s="113" t="str">
        <f>'MEMÓRIA DESONERADA'!C13</f>
        <v>LEVANTAMENTO TOPOGRAFICO PLANIALTIMETRICO E CADASTRAL,COM CURVAS DE NIVEL A CADA 1,00M,CONSIDERANDO TERRENO DE OROGRAFIA ACIDENTADA,VEGETACAO RALA E EDIFICACAO LEVE.CUSTO  (ESCALA 1:250/500) , INCLUSIVE MOBILIZAÇÃO E DESMOBILIZAÇÃO.</v>
      </c>
      <c r="D13" s="46" t="str">
        <f>'MEMÓRIA DESONERADA'!D13</f>
        <v>h</v>
      </c>
      <c r="E13" s="46">
        <f>'MEMÓRIA DESONERADA'!E13</f>
        <v>273</v>
      </c>
      <c r="F13" s="46">
        <f>'MEMÓRIA DESONERADA'!F13</f>
        <v>73.03</v>
      </c>
      <c r="G13" s="47">
        <f>TRUNC((E13*F13),2)</f>
        <v>19937.19</v>
      </c>
      <c r="H13" s="61">
        <f>TRUNC((F13*1.2882),2)</f>
        <v>94.07</v>
      </c>
    </row>
    <row r="14" spans="1:8" s="8" customFormat="1" ht="119.25" customHeight="1">
      <c r="A14" s="45" t="s">
        <v>31</v>
      </c>
      <c r="B14" s="46" t="str">
        <f>'MEMÓRIA DESONERADA'!B19</f>
        <v>01.016.0209-5</v>
      </c>
      <c r="C14" s="113" t="str">
        <f>'MEMÓRIA DESONERADA'!C19</f>
        <v>LEVANTAMENTO TOPOGRAFICO PLANIALTIMETRICO E CADASTRAL,COM CURVAS DE NIVEL A CADA 1,00M,CONSIDERANDO TERRENO DE OROGRAFIA NAO ACIDENTADA,VEGETACAO RALA E EDIFICACAO LEVE.CUSTO  (ESCALA 1:250/500) , INCLUSIVE MOBILIZAÇÃO E DESMOBILIZAÇÃO.</v>
      </c>
      <c r="D14" s="46" t="str">
        <f>'MEMÓRIA DESONERADA'!D19</f>
        <v>h</v>
      </c>
      <c r="E14" s="46">
        <f>'MEMÓRIA DESONERADA'!E19</f>
        <v>123.0081</v>
      </c>
      <c r="F14" s="46">
        <f>'MEMÓRIA DESONERADA'!F19</f>
        <v>58.44</v>
      </c>
      <c r="G14" s="47">
        <f>TRUNC((E14*F14),2)</f>
        <v>7188.59</v>
      </c>
      <c r="H14" s="61">
        <f>TRUNC((F14*1.2882),2)</f>
        <v>75.28</v>
      </c>
    </row>
    <row r="15" spans="1:7" s="8" customFormat="1" ht="18">
      <c r="A15" s="45"/>
      <c r="B15" s="45"/>
      <c r="C15" s="44"/>
      <c r="D15" s="127" t="s">
        <v>28</v>
      </c>
      <c r="E15" s="128"/>
      <c r="F15" s="129"/>
      <c r="G15" s="62">
        <f>SUM(G13:G14)</f>
        <v>27125.78</v>
      </c>
    </row>
    <row r="16" spans="3:7" s="8" customFormat="1" ht="18">
      <c r="C16" s="63"/>
      <c r="G16" s="64"/>
    </row>
    <row r="17" s="8" customFormat="1" ht="18">
      <c r="C17" s="63"/>
    </row>
  </sheetData>
  <sheetProtection/>
  <mergeCells count="8">
    <mergeCell ref="A9:G9"/>
    <mergeCell ref="D15:F15"/>
    <mergeCell ref="F10:G10"/>
    <mergeCell ref="A10:A11"/>
    <mergeCell ref="B10:B11"/>
    <mergeCell ref="C10:C11"/>
    <mergeCell ref="D10:D11"/>
    <mergeCell ref="E10:E11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57" r:id="rId2"/>
  <headerFooter>
    <oddFooter>&amp;C&amp;F&amp;RPágina &amp;P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24.28125" style="0" customWidth="1"/>
    <col min="2" max="2" width="89.140625" style="1" customWidth="1"/>
    <col min="4" max="4" width="13.421875" style="0" customWidth="1"/>
    <col min="5" max="5" width="11.421875" style="0" bestFit="1" customWidth="1"/>
    <col min="6" max="6" width="20.7109375" style="0" bestFit="1" customWidth="1"/>
    <col min="7" max="7" width="17.8515625" style="0" bestFit="1" customWidth="1"/>
    <col min="8" max="8" width="23.8515625" style="0" bestFit="1" customWidth="1"/>
    <col min="9" max="9" width="11.421875" style="2" bestFit="1" customWidth="1"/>
  </cols>
  <sheetData>
    <row r="1" spans="1:9" s="8" customFormat="1" ht="18">
      <c r="A1" s="6"/>
      <c r="B1" s="7" t="s">
        <v>23</v>
      </c>
      <c r="D1" s="9"/>
      <c r="E1" s="10"/>
      <c r="F1" s="10"/>
      <c r="G1" s="10"/>
      <c r="H1" s="11"/>
      <c r="I1" s="12"/>
    </row>
    <row r="2" spans="1:9" s="8" customFormat="1" ht="18">
      <c r="A2" s="13"/>
      <c r="B2" s="14" t="s">
        <v>24</v>
      </c>
      <c r="D2" s="15"/>
      <c r="E2" s="16"/>
      <c r="F2" s="16"/>
      <c r="G2" s="16"/>
      <c r="H2" s="12"/>
      <c r="I2" s="12"/>
    </row>
    <row r="3" spans="1:9" s="8" customFormat="1" ht="18">
      <c r="A3" s="13"/>
      <c r="B3" s="14" t="s">
        <v>25</v>
      </c>
      <c r="D3" s="17"/>
      <c r="E3" s="16"/>
      <c r="F3" s="16"/>
      <c r="G3" s="16"/>
      <c r="H3" s="12"/>
      <c r="I3" s="12"/>
    </row>
    <row r="4" spans="1:9" s="8" customFormat="1" ht="18">
      <c r="A4" s="13"/>
      <c r="B4" s="18" t="s">
        <v>49</v>
      </c>
      <c r="D4" s="19" t="s">
        <v>41</v>
      </c>
      <c r="E4" s="20"/>
      <c r="F4" s="20"/>
      <c r="G4" s="20"/>
      <c r="H4" s="12"/>
      <c r="I4" s="12"/>
    </row>
    <row r="5" spans="1:9" s="8" customFormat="1" ht="18">
      <c r="A5" s="13"/>
      <c r="B5" s="18" t="s">
        <v>36</v>
      </c>
      <c r="D5" s="19" t="s">
        <v>42</v>
      </c>
      <c r="E5" s="21"/>
      <c r="F5" s="21"/>
      <c r="G5" s="21"/>
      <c r="H5" s="12"/>
      <c r="I5" s="12"/>
    </row>
    <row r="6" spans="1:9" s="8" customFormat="1" ht="18">
      <c r="A6" s="13"/>
      <c r="B6" s="22"/>
      <c r="D6" s="19" t="s">
        <v>43</v>
      </c>
      <c r="E6" s="23"/>
      <c r="F6" s="23"/>
      <c r="G6" s="23"/>
      <c r="H6" s="12"/>
      <c r="I6" s="12"/>
    </row>
    <row r="7" spans="1:9" s="8" customFormat="1" ht="18">
      <c r="A7" s="13"/>
      <c r="B7" s="24" t="s">
        <v>44</v>
      </c>
      <c r="D7" s="19" t="s">
        <v>35</v>
      </c>
      <c r="E7" s="23"/>
      <c r="F7" s="23"/>
      <c r="G7" s="23"/>
      <c r="H7" s="12"/>
      <c r="I7" s="12"/>
    </row>
    <row r="8" spans="1:9" s="8" customFormat="1" ht="18">
      <c r="A8" s="25"/>
      <c r="B8" s="26"/>
      <c r="D8" s="27" t="s">
        <v>37</v>
      </c>
      <c r="E8" s="5"/>
      <c r="F8" s="5"/>
      <c r="G8" s="5"/>
      <c r="H8" s="28"/>
      <c r="I8" s="12"/>
    </row>
    <row r="9" spans="1:11" s="8" customFormat="1" ht="15.75" customHeight="1">
      <c r="A9" s="116" t="s">
        <v>27</v>
      </c>
      <c r="B9" s="130"/>
      <c r="C9" s="130"/>
      <c r="D9" s="130"/>
      <c r="E9" s="130"/>
      <c r="F9" s="130"/>
      <c r="G9" s="130"/>
      <c r="H9" s="130"/>
      <c r="I9" s="29"/>
      <c r="J9" s="30"/>
      <c r="K9" s="30"/>
    </row>
    <row r="10" spans="1:11" s="8" customFormat="1" ht="18">
      <c r="A10" s="118" t="s">
        <v>3</v>
      </c>
      <c r="B10" s="120" t="s">
        <v>5</v>
      </c>
      <c r="C10" s="122" t="s">
        <v>1</v>
      </c>
      <c r="D10" s="123" t="s">
        <v>6</v>
      </c>
      <c r="E10" s="125" t="s">
        <v>7</v>
      </c>
      <c r="F10" s="125"/>
      <c r="G10" s="125"/>
      <c r="H10" s="125"/>
      <c r="I10" s="31"/>
      <c r="J10" s="31"/>
      <c r="K10" s="31"/>
    </row>
    <row r="11" spans="1:11" s="8" customFormat="1" ht="18">
      <c r="A11" s="119"/>
      <c r="B11" s="121"/>
      <c r="C11" s="119"/>
      <c r="D11" s="124"/>
      <c r="E11" s="35" t="s">
        <v>8</v>
      </c>
      <c r="F11" s="36" t="s">
        <v>38</v>
      </c>
      <c r="G11" s="36" t="s">
        <v>9</v>
      </c>
      <c r="H11" s="37" t="s">
        <v>39</v>
      </c>
      <c r="I11" s="31"/>
      <c r="J11" s="31"/>
      <c r="K11" s="31"/>
    </row>
    <row r="12" spans="1:11" s="8" customFormat="1" ht="18">
      <c r="A12" s="32" t="s">
        <v>32</v>
      </c>
      <c r="B12" s="33" t="s">
        <v>33</v>
      </c>
      <c r="C12" s="32"/>
      <c r="D12" s="34"/>
      <c r="E12" s="35"/>
      <c r="F12" s="36"/>
      <c r="G12" s="36"/>
      <c r="H12" s="37"/>
      <c r="I12" s="31"/>
      <c r="J12" s="31"/>
      <c r="K12" s="31"/>
    </row>
    <row r="13" spans="1:9" s="8" customFormat="1" ht="108">
      <c r="A13" s="38" t="s">
        <v>2</v>
      </c>
      <c r="B13" s="114" t="str">
        <f>RESUMIDA!C13</f>
        <v>LEVANTAMENTO TOPOGRAFICO PLANIALTIMETRICO E CADASTRAL,COM CURVAS DE NIVEL A CADA 1,00M,CONSIDERANDO TERRENO DE OROGRAFIA ACIDENTADA,VEGETACAO RALA E EDIFICACAO LEVE.CUSTO  (ESCALA 1:250/500) , INCLUSIVE MOBILIZAÇÃO E DESMOBILIZAÇÃO.</v>
      </c>
      <c r="C13" s="39" t="s">
        <v>0</v>
      </c>
      <c r="D13" s="46">
        <f>RESUMIDA!E13</f>
        <v>273</v>
      </c>
      <c r="E13" s="40">
        <f>RESUMIDA!F13</f>
        <v>73.03</v>
      </c>
      <c r="F13" s="41">
        <f>TRUNC((E13*1.2882),2)</f>
        <v>94.07</v>
      </c>
      <c r="G13" s="42">
        <f>TRUNC((D13*E13),2)</f>
        <v>19937.19</v>
      </c>
      <c r="H13" s="42">
        <f>TRUNC((D13*F13),2)</f>
        <v>25681.11</v>
      </c>
      <c r="I13" s="43">
        <v>113.1</v>
      </c>
    </row>
    <row r="14" spans="1:9" s="8" customFormat="1" ht="100.5" customHeight="1">
      <c r="A14" s="38" t="s">
        <v>31</v>
      </c>
      <c r="B14" s="114" t="str">
        <f>RESUMIDA!C14</f>
        <v>LEVANTAMENTO TOPOGRAFICO PLANIALTIMETRICO E CADASTRAL,COM CURVAS DE NIVEL A CADA 1,00M,CONSIDERANDO TERRENO DE OROGRAFIA NAO ACIDENTADA,VEGETACAO RALA E EDIFICACAO LEVE.CUSTO  (ESCALA 1:250/500) , INCLUSIVE MOBILIZAÇÃO E DESMOBILIZAÇÃO.</v>
      </c>
      <c r="C14" s="45" t="s">
        <v>0</v>
      </c>
      <c r="D14" s="46">
        <f>RESUMIDA!E14</f>
        <v>123.0081</v>
      </c>
      <c r="E14" s="46">
        <f>RESUMIDA!F14</f>
        <v>58.44</v>
      </c>
      <c r="F14" s="46">
        <f>TRUNC((E14*1.2882),2)</f>
        <v>75.28</v>
      </c>
      <c r="G14" s="47">
        <f>TRUNC((D14*E14),2)</f>
        <v>7188.59</v>
      </c>
      <c r="H14" s="47">
        <f>TRUNC((D14*F14),2)</f>
        <v>9260.04</v>
      </c>
      <c r="I14" s="43">
        <v>1594.1</v>
      </c>
    </row>
    <row r="15" spans="1:9" s="8" customFormat="1" ht="18">
      <c r="A15" s="131" t="s">
        <v>34</v>
      </c>
      <c r="B15" s="132"/>
      <c r="C15" s="132"/>
      <c r="D15" s="132"/>
      <c r="E15" s="132"/>
      <c r="F15" s="132"/>
      <c r="G15" s="48"/>
      <c r="H15" s="49">
        <f>SUM(H13:H14)</f>
        <v>34941.15</v>
      </c>
      <c r="I15" s="12"/>
    </row>
    <row r="16" ht="15">
      <c r="H16">
        <v>34941.15</v>
      </c>
    </row>
    <row r="17" ht="15">
      <c r="H17" s="161">
        <f>H16-H15</f>
        <v>0</v>
      </c>
    </row>
  </sheetData>
  <sheetProtection/>
  <mergeCells count="7">
    <mergeCell ref="A9:H9"/>
    <mergeCell ref="A15:F15"/>
    <mergeCell ref="A10:A11"/>
    <mergeCell ref="B10:B11"/>
    <mergeCell ref="C10:C11"/>
    <mergeCell ref="D10:D11"/>
    <mergeCell ref="E10:H10"/>
  </mergeCells>
  <printOptions/>
  <pageMargins left="0.5118110236220472" right="0.5118110236220472" top="0.7874015748031497" bottom="0.7874015748031497" header="0.31496062992125984" footer="0.31496062992125984"/>
  <pageSetup fitToHeight="1000" fitToWidth="1" horizontalDpi="300" verticalDpi="300" orientation="landscape" paperSize="9" scale="66" r:id="rId2"/>
  <headerFooter>
    <oddFooter>&amp;C&amp;F&amp;RPágina &amp;P</oddFooter>
  </headerFooter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showZeros="0" view="pageBreakPreview" zoomScale="50" zoomScaleNormal="70" zoomScaleSheetLayoutView="50" zoomScalePageLayoutView="0" workbookViewId="0" topLeftCell="A11">
      <selection activeCell="S13" sqref="S13"/>
    </sheetView>
  </sheetViews>
  <sheetFormatPr defaultColWidth="18.00390625" defaultRowHeight="15"/>
  <cols>
    <col min="1" max="1" width="12.8515625" style="3" customWidth="1"/>
    <col min="2" max="2" width="57.7109375" style="3" customWidth="1"/>
    <col min="3" max="3" width="18.8515625" style="3" bestFit="1" customWidth="1"/>
    <col min="4" max="4" width="36.00390625" style="3" customWidth="1"/>
    <col min="5" max="5" width="18.140625" style="3" bestFit="1" customWidth="1"/>
    <col min="6" max="6" width="35.421875" style="3" customWidth="1"/>
    <col min="7" max="7" width="18.140625" style="3" bestFit="1" customWidth="1"/>
    <col min="8" max="8" width="30.00390625" style="3" customWidth="1"/>
    <col min="9" max="9" width="18.140625" style="3" bestFit="1" customWidth="1"/>
    <col min="10" max="10" width="36.00390625" style="3" customWidth="1"/>
    <col min="11" max="11" width="18.140625" style="3" bestFit="1" customWidth="1"/>
    <col min="12" max="12" width="32.00390625" style="3" customWidth="1"/>
    <col min="13" max="13" width="22.7109375" style="3" customWidth="1"/>
    <col min="14" max="14" width="31.8515625" style="3" customWidth="1"/>
    <col min="15" max="15" width="22.7109375" style="3" customWidth="1"/>
    <col min="16" max="16" width="30.421875" style="3" customWidth="1"/>
    <col min="17" max="17" width="22.7109375" style="3" customWidth="1"/>
    <col min="18" max="18" width="33.8515625" style="3" customWidth="1"/>
    <col min="19" max="19" width="22.7109375" style="3" customWidth="1"/>
    <col min="20" max="20" width="29.8515625" style="3" customWidth="1"/>
    <col min="21" max="21" width="33.28125" style="3" bestFit="1" customWidth="1"/>
    <col min="22" max="22" width="24.140625" style="3" bestFit="1" customWidth="1"/>
    <col min="23" max="16384" width="18.00390625" style="3" customWidth="1"/>
  </cols>
  <sheetData>
    <row r="1" spans="1:22" s="4" customFormat="1" ht="45" customHeight="1">
      <c r="A1" s="74"/>
      <c r="B1" s="75"/>
      <c r="C1" s="76"/>
      <c r="D1" s="143" t="s">
        <v>23</v>
      </c>
      <c r="E1" s="143"/>
      <c r="F1" s="143"/>
      <c r="G1" s="143"/>
      <c r="H1" s="77"/>
      <c r="I1" s="7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  <c r="V1" s="82"/>
    </row>
    <row r="2" spans="1:22" s="4" customFormat="1" ht="45" customHeight="1">
      <c r="A2" s="83"/>
      <c r="B2" s="84"/>
      <c r="C2" s="85"/>
      <c r="D2" s="147" t="s">
        <v>24</v>
      </c>
      <c r="E2" s="147"/>
      <c r="F2" s="147"/>
      <c r="G2" s="147"/>
      <c r="H2" s="147"/>
      <c r="I2" s="147"/>
      <c r="J2" s="147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82"/>
    </row>
    <row r="3" spans="1:22" s="4" customFormat="1" ht="45" customHeight="1">
      <c r="A3" s="83"/>
      <c r="B3" s="84"/>
      <c r="C3" s="85"/>
      <c r="D3" s="147" t="s">
        <v>56</v>
      </c>
      <c r="E3" s="147"/>
      <c r="F3" s="147"/>
      <c r="G3" s="147"/>
      <c r="H3" s="147"/>
      <c r="I3" s="147"/>
      <c r="J3" s="147"/>
      <c r="K3" s="86"/>
      <c r="L3" s="86"/>
      <c r="M3" s="86"/>
      <c r="N3" s="86"/>
      <c r="O3" s="86"/>
      <c r="P3" s="86"/>
      <c r="Q3" s="86"/>
      <c r="R3" s="86"/>
      <c r="S3" s="86"/>
      <c r="T3" s="86"/>
      <c r="U3" s="88"/>
      <c r="V3" s="82"/>
    </row>
    <row r="4" spans="1:22" s="4" customFormat="1" ht="45" customHeight="1">
      <c r="A4" s="83"/>
      <c r="B4" s="84"/>
      <c r="C4" s="85"/>
      <c r="D4" s="140" t="s">
        <v>55</v>
      </c>
      <c r="E4" s="141"/>
      <c r="F4" s="141"/>
      <c r="G4" s="141"/>
      <c r="H4" s="141"/>
      <c r="I4" s="141"/>
      <c r="J4" s="142"/>
      <c r="K4" s="142"/>
      <c r="L4" s="142"/>
      <c r="M4" s="89"/>
      <c r="N4" s="89"/>
      <c r="O4" s="89"/>
      <c r="P4" s="89"/>
      <c r="Q4" s="89"/>
      <c r="R4" s="89"/>
      <c r="S4" s="89"/>
      <c r="T4" s="89"/>
      <c r="U4" s="88"/>
      <c r="V4" s="90"/>
    </row>
    <row r="5" spans="1:22" s="4" customFormat="1" ht="45" customHeight="1">
      <c r="A5" s="83"/>
      <c r="B5" s="84"/>
      <c r="C5" s="85"/>
      <c r="D5" s="140" t="s">
        <v>36</v>
      </c>
      <c r="E5" s="141"/>
      <c r="F5" s="141"/>
      <c r="G5" s="141"/>
      <c r="H5" s="141"/>
      <c r="I5" s="141"/>
      <c r="J5" s="144"/>
      <c r="K5" s="144"/>
      <c r="L5" s="144"/>
      <c r="M5" s="91"/>
      <c r="N5" s="91"/>
      <c r="O5" s="91"/>
      <c r="P5" s="91"/>
      <c r="Q5" s="91"/>
      <c r="R5" s="91"/>
      <c r="S5" s="91"/>
      <c r="T5" s="91"/>
      <c r="U5" s="88"/>
      <c r="V5" s="82"/>
    </row>
    <row r="6" spans="1:22" s="4" customFormat="1" ht="45" customHeight="1">
      <c r="A6" s="83"/>
      <c r="B6" s="84"/>
      <c r="C6" s="85"/>
      <c r="D6" s="148" t="s">
        <v>30</v>
      </c>
      <c r="E6" s="148"/>
      <c r="F6" s="148"/>
      <c r="G6" s="148"/>
      <c r="H6" s="148"/>
      <c r="I6" s="148"/>
      <c r="J6" s="148"/>
      <c r="K6" s="91"/>
      <c r="L6" s="91"/>
      <c r="M6" s="91"/>
      <c r="N6" s="91"/>
      <c r="O6" s="91"/>
      <c r="P6" s="91"/>
      <c r="Q6" s="91"/>
      <c r="R6" s="91"/>
      <c r="S6" s="91"/>
      <c r="T6" s="91"/>
      <c r="U6" s="88"/>
      <c r="V6" s="82"/>
    </row>
    <row r="7" spans="1:22" s="4" customFormat="1" ht="33">
      <c r="A7" s="83"/>
      <c r="B7" s="84"/>
      <c r="C7" s="85"/>
      <c r="D7" s="133" t="s">
        <v>44</v>
      </c>
      <c r="E7" s="133"/>
      <c r="F7" s="133"/>
      <c r="G7" s="133"/>
      <c r="H7" s="133"/>
      <c r="I7" s="133"/>
      <c r="J7" s="133"/>
      <c r="K7" s="91"/>
      <c r="L7" s="91"/>
      <c r="M7" s="91"/>
      <c r="N7" s="91"/>
      <c r="O7" s="91"/>
      <c r="P7" s="91"/>
      <c r="Q7" s="91"/>
      <c r="R7" s="91"/>
      <c r="S7" s="91"/>
      <c r="T7" s="91"/>
      <c r="U7" s="88"/>
      <c r="V7" s="82"/>
    </row>
    <row r="8" spans="1:22" s="4" customFormat="1" ht="102.75" customHeight="1">
      <c r="A8" s="92"/>
      <c r="B8" s="93"/>
      <c r="C8" s="94"/>
      <c r="D8" s="145"/>
      <c r="E8" s="145"/>
      <c r="F8" s="145"/>
      <c r="G8" s="145"/>
      <c r="H8" s="145"/>
      <c r="I8" s="145"/>
      <c r="J8" s="14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82"/>
    </row>
    <row r="9" spans="1:22" s="4" customFormat="1" ht="102.75" customHeight="1">
      <c r="A9" s="146" t="s">
        <v>29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82"/>
    </row>
    <row r="10" spans="1:22" s="4" customFormat="1" ht="102.7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82"/>
    </row>
    <row r="11" spans="1:22" s="4" customFormat="1" ht="102.75" customHeight="1">
      <c r="A11" s="154" t="s">
        <v>3</v>
      </c>
      <c r="B11" s="154" t="s">
        <v>10</v>
      </c>
      <c r="C11" s="138" t="s">
        <v>12</v>
      </c>
      <c r="D11" s="139"/>
      <c r="E11" s="138" t="s">
        <v>13</v>
      </c>
      <c r="F11" s="139"/>
      <c r="G11" s="138" t="s">
        <v>14</v>
      </c>
      <c r="H11" s="139"/>
      <c r="I11" s="138" t="s">
        <v>15</v>
      </c>
      <c r="J11" s="139"/>
      <c r="K11" s="138" t="s">
        <v>22</v>
      </c>
      <c r="L11" s="139"/>
      <c r="M11" s="138" t="s">
        <v>45</v>
      </c>
      <c r="N11" s="139"/>
      <c r="O11" s="138" t="s">
        <v>46</v>
      </c>
      <c r="P11" s="139"/>
      <c r="Q11" s="138" t="s">
        <v>47</v>
      </c>
      <c r="R11" s="139"/>
      <c r="S11" s="138" t="s">
        <v>48</v>
      </c>
      <c r="T11" s="139"/>
      <c r="U11" s="97" t="s">
        <v>11</v>
      </c>
      <c r="V11" s="82"/>
    </row>
    <row r="12" spans="1:22" s="4" customFormat="1" ht="102.75" customHeight="1">
      <c r="A12" s="155"/>
      <c r="B12" s="155"/>
      <c r="C12" s="98" t="s">
        <v>16</v>
      </c>
      <c r="D12" s="98" t="s">
        <v>17</v>
      </c>
      <c r="E12" s="98" t="s">
        <v>16</v>
      </c>
      <c r="F12" s="98" t="s">
        <v>17</v>
      </c>
      <c r="G12" s="98" t="s">
        <v>16</v>
      </c>
      <c r="H12" s="98" t="s">
        <v>17</v>
      </c>
      <c r="I12" s="98" t="s">
        <v>16</v>
      </c>
      <c r="J12" s="98" t="s">
        <v>17</v>
      </c>
      <c r="K12" s="98" t="s">
        <v>16</v>
      </c>
      <c r="L12" s="98" t="s">
        <v>17</v>
      </c>
      <c r="M12" s="98" t="s">
        <v>16</v>
      </c>
      <c r="N12" s="98" t="s">
        <v>17</v>
      </c>
      <c r="O12" s="98" t="s">
        <v>16</v>
      </c>
      <c r="P12" s="98" t="s">
        <v>17</v>
      </c>
      <c r="Q12" s="98" t="s">
        <v>16</v>
      </c>
      <c r="R12" s="98" t="s">
        <v>17</v>
      </c>
      <c r="S12" s="98" t="s">
        <v>16</v>
      </c>
      <c r="T12" s="98" t="s">
        <v>17</v>
      </c>
      <c r="U12" s="99"/>
      <c r="V12" s="82"/>
    </row>
    <row r="13" spans="1:22" s="4" customFormat="1" ht="102.75" customHeight="1">
      <c r="A13" s="100" t="s">
        <v>32</v>
      </c>
      <c r="B13" s="101" t="s">
        <v>57</v>
      </c>
      <c r="C13" s="102">
        <f>1/9</f>
        <v>0.1111111111111111</v>
      </c>
      <c r="D13" s="103">
        <f>C13*U13</f>
        <v>3882.35</v>
      </c>
      <c r="E13" s="102">
        <f>1/9</f>
        <v>0.1111111111111111</v>
      </c>
      <c r="F13" s="103">
        <f>E13*U13</f>
        <v>3882.35</v>
      </c>
      <c r="G13" s="102">
        <f>1/9</f>
        <v>0.1111111111111111</v>
      </c>
      <c r="H13" s="104">
        <f>G13*U13</f>
        <v>3882.35</v>
      </c>
      <c r="I13" s="102">
        <f>1/9</f>
        <v>0.1111111111111111</v>
      </c>
      <c r="J13" s="104">
        <f>I13*U13</f>
        <v>3882.35</v>
      </c>
      <c r="K13" s="102">
        <f>1/9</f>
        <v>0.1111111111111111</v>
      </c>
      <c r="L13" s="104">
        <f>K13*U13</f>
        <v>3882.35</v>
      </c>
      <c r="M13" s="102">
        <f>1/9</f>
        <v>0.1111111111111111</v>
      </c>
      <c r="N13" s="104">
        <f>M13*U13</f>
        <v>3882.35</v>
      </c>
      <c r="O13" s="102">
        <f>1/9</f>
        <v>0.1111111111111111</v>
      </c>
      <c r="P13" s="104">
        <f>O13*U13</f>
        <v>3882.35</v>
      </c>
      <c r="Q13" s="102">
        <f>1/9</f>
        <v>0.1111111111111111</v>
      </c>
      <c r="R13" s="104">
        <f>Q13*U13</f>
        <v>3882.35</v>
      </c>
      <c r="S13" s="102">
        <f>1/9</f>
        <v>0.1111111111111111</v>
      </c>
      <c r="T13" s="104">
        <f>S13*U13</f>
        <v>3882.35</v>
      </c>
      <c r="U13" s="105">
        <f>'PLANILHA FINAL'!H15</f>
        <v>34941.15</v>
      </c>
      <c r="V13" s="106">
        <f>D13+F13+H13+J13+L13+N13+P13+R13+T13</f>
        <v>34941.149999999994</v>
      </c>
    </row>
    <row r="14" spans="1:22" s="4" customFormat="1" ht="102.75" customHeight="1">
      <c r="A14" s="152" t="s">
        <v>18</v>
      </c>
      <c r="B14" s="153"/>
      <c r="C14" s="136">
        <f>SUM(D13)</f>
        <v>3882.35</v>
      </c>
      <c r="D14" s="137"/>
      <c r="E14" s="136">
        <f>SUM(F13)</f>
        <v>3882.35</v>
      </c>
      <c r="F14" s="137"/>
      <c r="G14" s="136">
        <f>SUM(H13)</f>
        <v>3882.35</v>
      </c>
      <c r="H14" s="137"/>
      <c r="I14" s="136">
        <f>SUM(J13)</f>
        <v>3882.35</v>
      </c>
      <c r="J14" s="137"/>
      <c r="K14" s="136">
        <f>SUM(L13)</f>
        <v>3882.35</v>
      </c>
      <c r="L14" s="137"/>
      <c r="M14" s="136">
        <f>SUM(N13)</f>
        <v>3882.35</v>
      </c>
      <c r="N14" s="137"/>
      <c r="O14" s="136">
        <f>SUM(P13)</f>
        <v>3882.35</v>
      </c>
      <c r="P14" s="137"/>
      <c r="Q14" s="136">
        <f>SUM(R13)</f>
        <v>3882.35</v>
      </c>
      <c r="R14" s="137"/>
      <c r="S14" s="136">
        <f>SUM(T13)</f>
        <v>3882.35</v>
      </c>
      <c r="T14" s="137"/>
      <c r="U14" s="156"/>
      <c r="V14" s="107"/>
    </row>
    <row r="15" spans="1:22" s="4" customFormat="1" ht="102.75" customHeight="1">
      <c r="A15" s="152" t="s">
        <v>19</v>
      </c>
      <c r="B15" s="153"/>
      <c r="C15" s="136">
        <f>C14</f>
        <v>3882.35</v>
      </c>
      <c r="D15" s="137"/>
      <c r="E15" s="136">
        <f>C15+E14</f>
        <v>7764.7</v>
      </c>
      <c r="F15" s="137"/>
      <c r="G15" s="136">
        <f>E15+G14</f>
        <v>11647.05</v>
      </c>
      <c r="H15" s="137"/>
      <c r="I15" s="136">
        <f>G15+I14</f>
        <v>15529.4</v>
      </c>
      <c r="J15" s="137"/>
      <c r="K15" s="136">
        <f>I15+K14</f>
        <v>19411.75</v>
      </c>
      <c r="L15" s="137"/>
      <c r="M15" s="136">
        <f>K15+M14</f>
        <v>23294.1</v>
      </c>
      <c r="N15" s="137"/>
      <c r="O15" s="136">
        <f>M15+O14</f>
        <v>27176.449999999997</v>
      </c>
      <c r="P15" s="137"/>
      <c r="Q15" s="136">
        <f>O15+Q14</f>
        <v>31058.799999999996</v>
      </c>
      <c r="R15" s="137"/>
      <c r="S15" s="136">
        <f>Q15+S14</f>
        <v>34941.149999999994</v>
      </c>
      <c r="T15" s="137"/>
      <c r="U15" s="157"/>
      <c r="V15" s="107"/>
    </row>
    <row r="16" spans="1:22" s="4" customFormat="1" ht="102.75" customHeight="1">
      <c r="A16" s="159" t="s">
        <v>20</v>
      </c>
      <c r="B16" s="160"/>
      <c r="C16" s="134">
        <f>C14/U13</f>
        <v>0.1111111111111111</v>
      </c>
      <c r="D16" s="135"/>
      <c r="E16" s="134">
        <f>E14/U13</f>
        <v>0.1111111111111111</v>
      </c>
      <c r="F16" s="135"/>
      <c r="G16" s="134">
        <f>G14/U13</f>
        <v>0.1111111111111111</v>
      </c>
      <c r="H16" s="135"/>
      <c r="I16" s="134">
        <f>I14/U13</f>
        <v>0.1111111111111111</v>
      </c>
      <c r="J16" s="135"/>
      <c r="K16" s="134">
        <f>K14/U13</f>
        <v>0.1111111111111111</v>
      </c>
      <c r="L16" s="135"/>
      <c r="M16" s="134">
        <f>M14/U13</f>
        <v>0.1111111111111111</v>
      </c>
      <c r="N16" s="135"/>
      <c r="O16" s="134">
        <f>O14/U13</f>
        <v>0.1111111111111111</v>
      </c>
      <c r="P16" s="135"/>
      <c r="Q16" s="134">
        <f>Q14/U13</f>
        <v>0.1111111111111111</v>
      </c>
      <c r="R16" s="135"/>
      <c r="S16" s="134">
        <f>S14/U13</f>
        <v>0.1111111111111111</v>
      </c>
      <c r="T16" s="135"/>
      <c r="U16" s="157"/>
      <c r="V16" s="107"/>
    </row>
    <row r="17" spans="1:22" s="4" customFormat="1" ht="102.75" customHeight="1">
      <c r="A17" s="159" t="s">
        <v>21</v>
      </c>
      <c r="B17" s="160"/>
      <c r="C17" s="134">
        <f>C16</f>
        <v>0.1111111111111111</v>
      </c>
      <c r="D17" s="135"/>
      <c r="E17" s="134">
        <f>C17+E16</f>
        <v>0.2222222222222222</v>
      </c>
      <c r="F17" s="135"/>
      <c r="G17" s="134">
        <f>E17+G16</f>
        <v>0.3333333333333333</v>
      </c>
      <c r="H17" s="135"/>
      <c r="I17" s="134">
        <f>G17+I16</f>
        <v>0.4444444444444444</v>
      </c>
      <c r="J17" s="135"/>
      <c r="K17" s="134">
        <f>I17+K16</f>
        <v>0.5555555555555556</v>
      </c>
      <c r="L17" s="135"/>
      <c r="M17" s="134">
        <f>K17+M16</f>
        <v>0.6666666666666667</v>
      </c>
      <c r="N17" s="135"/>
      <c r="O17" s="134">
        <f>M17+O16</f>
        <v>0.7777777777777779</v>
      </c>
      <c r="P17" s="135"/>
      <c r="Q17" s="134">
        <f>O17+Q16</f>
        <v>0.8888888888888891</v>
      </c>
      <c r="R17" s="135"/>
      <c r="S17" s="134">
        <f>Q17+S16</f>
        <v>1.0000000000000002</v>
      </c>
      <c r="T17" s="135"/>
      <c r="U17" s="158"/>
      <c r="V17" s="107"/>
    </row>
  </sheetData>
  <sheetProtection/>
  <mergeCells count="62">
    <mergeCell ref="K17:L17"/>
    <mergeCell ref="I17:J17"/>
    <mergeCell ref="G17:H17"/>
    <mergeCell ref="E11:F11"/>
    <mergeCell ref="C11:D11"/>
    <mergeCell ref="G11:H11"/>
    <mergeCell ref="I11:J11"/>
    <mergeCell ref="C17:D17"/>
    <mergeCell ref="E15:F15"/>
    <mergeCell ref="E16:F16"/>
    <mergeCell ref="E17:F17"/>
    <mergeCell ref="A15:B15"/>
    <mergeCell ref="I16:J16"/>
    <mergeCell ref="A17:B17"/>
    <mergeCell ref="C16:D16"/>
    <mergeCell ref="A16:B16"/>
    <mergeCell ref="K16:L16"/>
    <mergeCell ref="G15:H15"/>
    <mergeCell ref="I15:J15"/>
    <mergeCell ref="G14:H14"/>
    <mergeCell ref="G16:H16"/>
    <mergeCell ref="I14:J14"/>
    <mergeCell ref="K11:L11"/>
    <mergeCell ref="K14:L14"/>
    <mergeCell ref="A10:U10"/>
    <mergeCell ref="A14:B14"/>
    <mergeCell ref="A11:A12"/>
    <mergeCell ref="B11:B12"/>
    <mergeCell ref="U14:U17"/>
    <mergeCell ref="C15:D15"/>
    <mergeCell ref="K15:L15"/>
    <mergeCell ref="Q16:R16"/>
    <mergeCell ref="D4:L4"/>
    <mergeCell ref="D1:G1"/>
    <mergeCell ref="C14:D14"/>
    <mergeCell ref="E14:F14"/>
    <mergeCell ref="D5:L5"/>
    <mergeCell ref="D8:J8"/>
    <mergeCell ref="A9:U9"/>
    <mergeCell ref="D2:J2"/>
    <mergeCell ref="D3:J3"/>
    <mergeCell ref="D6:J6"/>
    <mergeCell ref="O16:P16"/>
    <mergeCell ref="S16:T16"/>
    <mergeCell ref="M11:N11"/>
    <mergeCell ref="O11:P11"/>
    <mergeCell ref="Q11:R11"/>
    <mergeCell ref="S11:T11"/>
    <mergeCell ref="M14:N14"/>
    <mergeCell ref="O14:P14"/>
    <mergeCell ref="Q14:R14"/>
    <mergeCell ref="S14:T14"/>
    <mergeCell ref="D7:J7"/>
    <mergeCell ref="M17:N17"/>
    <mergeCell ref="O17:P17"/>
    <mergeCell ref="Q17:R17"/>
    <mergeCell ref="S17:T17"/>
    <mergeCell ref="M15:N15"/>
    <mergeCell ref="O15:P15"/>
    <mergeCell ref="Q15:R15"/>
    <mergeCell ref="S15:T15"/>
    <mergeCell ref="M16:N16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22" r:id="rId2"/>
  <headerFooter alignWithMargins="0">
    <oddFooter>&amp;C&amp;14CRONOGRAMA&amp;R&amp;14Página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Antonio Nicolau Macedo Cunha</cp:lastModifiedBy>
  <cp:lastPrinted>2021-06-21T14:19:11Z</cp:lastPrinted>
  <dcterms:created xsi:type="dcterms:W3CDTF">2013-05-10T12:04:22Z</dcterms:created>
  <dcterms:modified xsi:type="dcterms:W3CDTF">2021-06-21T15:01:03Z</dcterms:modified>
  <cp:category/>
  <cp:version/>
  <cp:contentType/>
  <cp:contentStatus/>
</cp:coreProperties>
</file>